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<sst xmlns="http://schemas.openxmlformats.org/spreadsheetml/2006/main" count="49" uniqueCount="42">
  <si>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</si>
  <si>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</si>
  <si>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</si>
  <si>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</si>
  <si>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</si>
  <si>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</si>
  <si>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</si>
  <si>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</si>
  <si>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</si>
  <si>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</si>
  <si>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</si>
  <si>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</si>
  <si>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</si>
  <si>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</si>
  <si>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</si>
  <si>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</si>
  <si>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</si>
  <si>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</si>
  <si>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</si>
  <si>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</si>
  <si>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</si>
  <si>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</si>
  <si>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</si>
  <si>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</si>
  <si>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</si>
  <si>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</si>
  <si>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</si>
  <si>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</si>
  <si>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</si>
  <si>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</si>
  <si>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</si>
  <si>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</si>
  <si>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</si>
  <si>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</si>
  <si>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</si>
  <si>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</si>
  <si>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WALCOTT PARISH COUNCIL</t>
  </si>
  <si>
    <t>NORFOLK (NNDC)</t>
  </si>
  <si>
    <t>2018/19</t>
  </si>
  <si>
    <t>2019/20</t>
  </si>
  <si>
    <t>VAT reclaim fell by £634 (large purchase two years ago)</t>
  </si>
  <si>
    <t>Additional items: Car park study £509; Dog bin £175; Allotments rent £120; Election £148; Training £240; Grants £100; Subscriptions £160;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</si>
</sst>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4">
      <selection activeCell="M32" sqref="M3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7.25">
      <c r="A2" s="41" t="s">
        <v>36</v>
      </c>
      <c r="B2" s="24"/>
      <c r="C2" s="36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41" t="s">
        <v>37</v>
      </c>
      <c r="C3" s="35"/>
      <c r="L3" s="9"/>
    </row>
    <row r="4" ht="13.5">
      <c r="A4" s="1" t="s">
        <v>35</v>
      </c>
    </row>
    <row r="5" spans="1:13" ht="83.25" customHeight="1">
      <c r="A5" s="42" t="s">
        <v>33</v>
      </c>
      <c r="B5" s="43"/>
      <c r="C5" s="43"/>
      <c r="D5" s="43"/>
      <c r="E5" s="43"/>
      <c r="F5" s="43"/>
      <c r="G5" s="43"/>
      <c r="H5" s="43"/>
      <c r="M5" s="25"/>
    </row>
    <row r="6" ht="13.5">
      <c r="A6" s="29"/>
    </row>
    <row r="7" spans="1:14" ht="13.5">
      <c r="A7" s="29"/>
      <c r="D7" s="4"/>
      <c r="F7" s="4"/>
      <c r="N7" s="27"/>
    </row>
    <row r="8" spans="4:14" ht="27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32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36015</v>
      </c>
      <c r="F11" s="8">
        <v>39516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18</v>
      </c>
      <c r="B13" s="49"/>
      <c r="C13" s="50"/>
      <c r="D13" s="8">
        <v>7679</v>
      </c>
      <c r="F13" s="8">
        <v>7967</v>
      </c>
      <c r="G13" s="5">
        <f>F13-D13</f>
        <v>288</v>
      </c>
      <c r="H13" s="6">
        <f>IF((D13&gt;F13),(D13-F13)/D13,IF(D13&lt;F13,-(D13-F13)/D13,IF(D13=F13,0)))</f>
        <v>0.037504883448365674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6" customHeight="1" thickBot="1">
      <c r="A15" s="44" t="s">
        <v>3</v>
      </c>
      <c r="B15" s="44"/>
      <c r="C15" s="44"/>
      <c r="D15" s="8">
        <v>1767</v>
      </c>
      <c r="F15" s="8">
        <v>1118</v>
      </c>
      <c r="G15" s="5">
        <f>F15-D15</f>
        <v>-649</v>
      </c>
      <c r="H15" s="6">
        <f>IF((D15&gt;F15),(D15-F15)/D15,IF(D15&lt;F15,-(D15-F15)/D15,IF(D15=F15,0)))</f>
        <v>0.36728919071873234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3723</v>
      </c>
      <c r="F17" s="8">
        <v>3809</v>
      </c>
      <c r="G17" s="5">
        <f>F17-D17</f>
        <v>86</v>
      </c>
      <c r="H17" s="6">
        <f>IF((D17&gt;F17),(D17-F17)/D17,IF(D17&lt;F17,-(D17-F17)/D17,IF(D17=F17,0)))</f>
        <v>0.023099650819231803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customHeight="1">
      <c r="D20" s="5"/>
      <c r="F20" s="5"/>
      <c r="G20" s="5"/>
      <c r="H20" s="6"/>
      <c r="K20" s="4"/>
      <c r="L20" s="4"/>
      <c r="N20" s="23"/>
    </row>
    <row r="21" ht="16.5" customHeight="1" thickBot="1"/>
    <row r="22" spans="1:14" ht="27" customHeight="1" thickBot="1">
      <c r="A22" s="44" t="s">
        <v>19</v>
      </c>
      <c r="B22" s="44"/>
      <c r="C22" s="44"/>
      <c r="D22" s="8">
        <v>2222</v>
      </c>
      <c r="F22" s="8">
        <v>3935</v>
      </c>
      <c r="G22" s="5">
        <f>F22-D22</f>
        <v>1713</v>
      </c>
      <c r="H22" s="6">
        <f>IF((D22&gt;F22),(D22-F22)/D22,IF(D22&lt;F22,-(D22-F22)/D22,IF(D22=F22,0)))</f>
        <v>0.770927092709271</v>
      </c>
      <c r="I22" s="3">
        <f>IF(D22-F22&lt;200,0,IF(D22-F22&gt;200,1,IF(D22-F22=200,1)))</f>
        <v>0</v>
      </c>
      <c r="J22" s="3">
        <f>IF(F22-D22&lt;200,0,IF(F22-D22&gt;200,1,IF(F22-D22=200,1)))</f>
        <v>1</v>
      </c>
      <c r="K22" s="4">
        <f>IF(H22&lt;0.15,0,IF(H22&gt;0.15,1,IF(H22=0.15,1)))</f>
        <v>1</v>
      </c>
      <c r="L22" s="4" t="str">
        <f>IF(H22&lt;15%,"NO","YES")</f>
        <v>YES</v>
      </c>
      <c r="M22" s="10" t="s">
        <v>41</v>
      </c>
      <c r="N22" s="13"/>
    </row>
    <row r="23" spans="1:14" ht="18" customHeight="1" thickBot="1">
      <c r="A23" s="7" t="s">
        <v>5</v>
      </c>
      <c r="D23" s="2">
        <f>D11+D13+D15-D17-D19-D22</f>
        <v>39516</v>
      </c>
      <c r="F23" s="2">
        <f>F11+F13+F15-F17-F19-F22</f>
        <v>40857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39516</v>
      </c>
      <c r="F26" s="8">
        <v>40857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14680</v>
      </c>
      <c r="F28" s="8">
        <v>14860</v>
      </c>
      <c r="G28" s="5">
        <f>F28-D28</f>
        <v>180</v>
      </c>
      <c r="H28" s="6">
        <f>IF((D28&gt;F28),(D28-F28)/D28,IF(D28&lt;F28,-(D28-F28)/D28,IF(D28=F28,0)))</f>
        <v>0.01226158038147139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17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2:C22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5" sqref="E25"/>
    </sheetView>
  </sheetViews>
  <sheetFormatPr defaultColWidth="9.140625" defaultRowHeight="15"/>
  <sheetData>
    <row r="1" ht="15.75" customHeight="1">
      <c r="A1" s="31" t="s">
        <v>20</v>
      </c>
    </row>
    <row r="2" ht="15.75" customHeight="1">
      <c r="A2" s="40" t="s">
        <v>34</v>
      </c>
    </row>
    <row r="3" ht="14.25">
      <c r="A3" t="s">
        <v>21</v>
      </c>
    </row>
    <row r="5" spans="4:6" ht="14.25">
      <c r="D5" s="30" t="s">
        <v>1</v>
      </c>
      <c r="E5" s="30" t="s">
        <v>1</v>
      </c>
      <c r="F5" s="30" t="s">
        <v>1</v>
      </c>
    </row>
    <row r="6" ht="14.25">
      <c r="A6" s="30" t="s">
        <v>22</v>
      </c>
    </row>
    <row r="7" spans="2:4" ht="14.25">
      <c r="B7" s="33" t="s">
        <v>25</v>
      </c>
      <c r="D7" s="33">
        <v>6017</v>
      </c>
    </row>
    <row r="8" spans="2:4" ht="15" customHeight="1">
      <c r="B8" s="33" t="s">
        <v>26</v>
      </c>
      <c r="D8" s="33">
        <v>220</v>
      </c>
    </row>
    <row r="9" spans="2:4" ht="14.25">
      <c r="B9" s="33" t="s">
        <v>27</v>
      </c>
      <c r="D9" s="33"/>
    </row>
    <row r="10" spans="2:4" ht="14.25">
      <c r="B10" s="33" t="s">
        <v>28</v>
      </c>
      <c r="D10" s="33"/>
    </row>
    <row r="11" spans="2:4" ht="14.25">
      <c r="B11" s="33" t="s">
        <v>29</v>
      </c>
      <c r="D11" s="33"/>
    </row>
    <row r="12" spans="2:4" ht="14.25">
      <c r="B12" s="33" t="s">
        <v>30</v>
      </c>
      <c r="D12" s="33"/>
    </row>
    <row r="13" spans="2:4" ht="14.25">
      <c r="B13" s="33" t="s">
        <v>31</v>
      </c>
      <c r="D13" s="33"/>
    </row>
    <row r="14" ht="14.25">
      <c r="E14" s="32">
        <f>SUM(D7:D13)</f>
        <v>6237</v>
      </c>
    </row>
    <row r="16" spans="1:4" ht="14.25">
      <c r="A16" s="30" t="s">
        <v>23</v>
      </c>
      <c r="D16" s="33">
        <v>34620</v>
      </c>
    </row>
    <row r="17" ht="14.25">
      <c r="E17" s="32">
        <f>D16</f>
        <v>34620</v>
      </c>
    </row>
    <row r="18" spans="1:6" ht="15" thickBot="1">
      <c r="A18" s="30" t="s">
        <v>24</v>
      </c>
      <c r="F18" s="34">
        <f>E14+E17</f>
        <v>40857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Owner</cp:lastModifiedBy>
  <dcterms:created xsi:type="dcterms:W3CDTF">2012-07-11T10:01:28Z</dcterms:created>
  <dcterms:modified xsi:type="dcterms:W3CDTF">2020-05-13T09:40:03Z</dcterms:modified>
  <cp:category/>
  <cp:version/>
  <cp:contentType/>
  <cp:contentStatus/>
</cp:coreProperties>
</file>